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0" yWindow="60" windowWidth="19260" windowHeight="13080" activeTab="0"/>
  </bookViews>
  <sheets>
    <sheet name="TLV" sheetId="1" r:id="rId1"/>
    <sheet name="Tables" sheetId="2" r:id="rId2"/>
    <sheet name="Lists" sheetId="3" r:id="rId3"/>
  </sheets>
  <definedNames>
    <definedName name="_xlnm.Print_Area" localSheetId="0">'TLV'!$A$1:$G$32</definedName>
  </definedNames>
  <calcPr fullCalcOnLoad="1"/>
</workbook>
</file>

<file path=xl/comments1.xml><?xml version="1.0" encoding="utf-8"?>
<comments xmlns="http://schemas.openxmlformats.org/spreadsheetml/2006/main">
  <authors>
    <author>Door Mouse</author>
    <author>Sonny Daze</author>
  </authors>
  <commentList>
    <comment ref="A11" authorId="0">
      <text>
        <r>
          <rPr>
            <b/>
            <sz val="9"/>
            <rFont val="Geneva"/>
            <family val="0"/>
          </rPr>
          <t>Indicate Hand Activity Level by
Selecting a Description 
or 
Frequency and Duty Cycle.</t>
        </r>
      </text>
    </comment>
    <comment ref="A12" authorId="0">
      <text>
        <r>
          <rPr>
            <b/>
            <sz val="9"/>
            <rFont val="Geneva"/>
            <family val="0"/>
          </rPr>
          <t>Choose a Description or 
Select Frequency and Duty Cycle 
at the end of the list.</t>
        </r>
      </text>
    </comment>
    <comment ref="C21" authorId="0">
      <text>
        <r>
          <rPr>
            <b/>
            <sz val="9"/>
            <rFont val="Geneva"/>
            <family val="0"/>
          </rPr>
          <t>Enter value and units of peak hand force observed for the work.</t>
        </r>
      </text>
    </comment>
    <comment ref="C23" authorId="0">
      <text>
        <r>
          <rPr>
            <b/>
            <sz val="9"/>
            <rFont val="Geneva"/>
            <family val="0"/>
          </rPr>
          <t>Enter the average Maximum Voluntary Force for Hand in Work Posture for those performing the task.</t>
        </r>
      </text>
    </comment>
    <comment ref="B6" authorId="0">
      <text>
        <r>
          <rPr>
            <b/>
            <sz val="9"/>
            <rFont val="Geneva"/>
            <family val="0"/>
          </rPr>
          <t>Select HAL and Force data below, then press button to enter into selected column.</t>
        </r>
      </text>
    </comment>
    <comment ref="A16" authorId="0">
      <text>
        <r>
          <rPr>
            <b/>
            <sz val="9"/>
            <rFont val="Geneva"/>
            <family val="0"/>
          </rPr>
          <t>Indicate Peak Force Level by
Selecting a Description 
or 
Entering peak force and reference force data.</t>
        </r>
      </text>
    </comment>
    <comment ref="A17" authorId="1">
      <text>
        <r>
          <rPr>
            <b/>
            <sz val="9"/>
            <rFont val="Geneva"/>
            <family val="0"/>
          </rPr>
          <t>Select the method to be used for determination of Normalized Peak Force.</t>
        </r>
      </text>
    </comment>
    <comment ref="B9" authorId="1">
      <text>
        <r>
          <rPr>
            <b/>
            <sz val="9"/>
            <rFont val="Geneva"/>
            <family val="0"/>
          </rPr>
          <t>Enter either a time per task (e.g., sec or min) or a per cent of job.  Just be consistent.</t>
        </r>
      </text>
    </comment>
  </commentList>
</comments>
</file>

<file path=xl/sharedStrings.xml><?xml version="1.0" encoding="utf-8"?>
<sst xmlns="http://schemas.openxmlformats.org/spreadsheetml/2006/main" count="115" uniqueCount="89">
  <si>
    <t>Quantitative Method</t>
  </si>
  <si>
    <t>Current Values</t>
  </si>
  <si>
    <t>Normalized Peak Force</t>
  </si>
  <si>
    <t>HAL</t>
  </si>
  <si>
    <t>Hand Activity Description</t>
  </si>
  <si>
    <t>Abbreviated Description</t>
  </si>
  <si>
    <t>Idle</t>
  </si>
  <si>
    <t>Very Little Motion</t>
  </si>
  <si>
    <t>Long Pauses</t>
  </si>
  <si>
    <t>Slow Steady Motion/Exertions; Frequent Brief Pauses</t>
  </si>
  <si>
    <t>Consistent Conspicuous Long Pauses; or Very Slow Motions</t>
  </si>
  <si>
    <t>Hands Idle Most of the Time; No Regular Exertions</t>
  </si>
  <si>
    <t>&lt;&lt;Little Motion and Long Pauses&gt;&gt;</t>
  </si>
  <si>
    <t>&lt;&lt;Long Pauses/Slow Motions to Slow Motions/Frequent Brief Pauses&gt;&gt;</t>
  </si>
  <si>
    <t>&lt;&lt;Steady Motion with Some Pauses&gt;&gt;</t>
  </si>
  <si>
    <t>Steady Motion/ Exertion; Infrequent Pauses</t>
  </si>
  <si>
    <t>Rapid Steady Motion/Exertions; No Regular Pauses</t>
  </si>
  <si>
    <t>&lt;&lt;Just barely Maintaining Pace&gt;&gt;</t>
  </si>
  <si>
    <t>Peak Force</t>
  </si>
  <si>
    <t>Reference Force</t>
  </si>
  <si>
    <t>Units</t>
  </si>
  <si>
    <t>lb</t>
  </si>
  <si>
    <t>kg</t>
  </si>
  <si>
    <t>N</t>
  </si>
  <si>
    <t>Newtons</t>
  </si>
  <si>
    <t>&lt;&lt;Intermittent Pauses&gt;&gt;</t>
  </si>
  <si>
    <t>Rapid Steady Motion; Difficulty Keeping Up or Continuous Exertion</t>
  </si>
  <si>
    <t>Level</t>
  </si>
  <si>
    <t>HAL by Frequency and Duty Cycle</t>
  </si>
  <si>
    <t>Duty Cycle (%)</t>
  </si>
  <si>
    <t>Frequency</t>
  </si>
  <si>
    <t>0.125 / s</t>
  </si>
  <si>
    <t>0.25 / s</t>
  </si>
  <si>
    <t>0.5 / s</t>
  </si>
  <si>
    <t>1.0 / s</t>
  </si>
  <si>
    <t>2.0 / s</t>
  </si>
  <si>
    <t>0 - 20%</t>
  </si>
  <si>
    <t>20 - 40%</t>
  </si>
  <si>
    <t>40 - 60%</t>
  </si>
  <si>
    <t>60 - 80%</t>
  </si>
  <si>
    <t>80 - 100%</t>
  </si>
  <si>
    <t>Frequency (N per sec)</t>
  </si>
  <si>
    <t>NA</t>
  </si>
  <si>
    <t>Description</t>
  </si>
  <si>
    <t>Hand Activity Level  -- ACGIH Notice of Intent to Establish TLV (2000)</t>
  </si>
  <si>
    <t>Analysis Results</t>
  </si>
  <si>
    <t>Pull Down List Items</t>
  </si>
  <si>
    <t>Tables for Look-Up Data</t>
  </si>
  <si>
    <t>Thomas E. Bernard</t>
  </si>
  <si>
    <t>College of Public Health</t>
  </si>
  <si>
    <t>University of South Florida</t>
  </si>
  <si>
    <t>Tampa FL 33612-3805</t>
  </si>
  <si>
    <t>(813) 974-6629 / tbernard@hsc.usf.edu</t>
  </si>
  <si>
    <t>No warranty, explicit or implicit.</t>
  </si>
  <si>
    <t>NPF</t>
  </si>
  <si>
    <t>Job Description</t>
  </si>
  <si>
    <t>This space can be used to enter job or task information.</t>
  </si>
  <si>
    <t>Hand Activity Level</t>
  </si>
  <si>
    <t>By Subtask</t>
  </si>
  <si>
    <t>Description of Subtask</t>
  </si>
  <si>
    <t>TW-sum</t>
  </si>
  <si>
    <t>For updates see Stone Wheels at www.hsc.usf.edu/~tbernard</t>
  </si>
  <si>
    <t>Selection of HAL and Normalized Peak Force Data</t>
  </si>
  <si>
    <t>v1.2 4/20/00 © 2000 Thomas E. Bernard</t>
  </si>
  <si>
    <t>Select Method</t>
  </si>
  <si>
    <t>By Operator - Borg Scale</t>
  </si>
  <si>
    <t>By Observer - Estimation</t>
  </si>
  <si>
    <t>Borg</t>
  </si>
  <si>
    <t>Observer</t>
  </si>
  <si>
    <t>Borg Scale</t>
  </si>
  <si>
    <t>Observer Scale</t>
  </si>
  <si>
    <t>Barely noticeable or relaxed effort</t>
  </si>
  <si>
    <t>Noticeable or definite effort</t>
  </si>
  <si>
    <t>Obvious effort; Unchanged facial expression</t>
  </si>
  <si>
    <t>Substantial effort; Changes facial expression</t>
  </si>
  <si>
    <t>Uses shoulder or trunk for force</t>
  </si>
  <si>
    <t>0 to 10%</t>
  </si>
  <si>
    <t>%MVC</t>
  </si>
  <si>
    <t>10 to 30</t>
  </si>
  <si>
    <t>30 to 50</t>
  </si>
  <si>
    <t>50 to 80</t>
  </si>
  <si>
    <t>80 to 100%</t>
  </si>
  <si>
    <t>Time or % of Cycle</t>
  </si>
  <si>
    <t>Based on</t>
  </si>
  <si>
    <t>Note:  Observer Scale based on Moore-Garg Strain Index</t>
  </si>
  <si>
    <t>An Adaptation</t>
  </si>
  <si>
    <t>Note:  The Normalized Peak Force should represent the average person on the job of interest.  This is true for the Borg, Observer or Quantitative Methods.</t>
  </si>
  <si>
    <t>and some linked values</t>
  </si>
  <si>
    <t>From Strain Index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</si>
</sst>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sz val="9"/>
      <color indexed="11"/>
      <name val="Arial"/>
      <family val="0"/>
    </font>
    <font>
      <sz val="10"/>
      <name val="Arial Narrow"/>
      <family val="0"/>
    </font>
    <font>
      <sz val="10"/>
      <color indexed="11"/>
      <name val="Arial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166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left" wrapText="1"/>
      <protection locked="0"/>
    </xf>
    <xf numFmtId="0" fontId="9" fillId="2" borderId="7" xfId="0" applyFont="1" applyFill="1" applyBorder="1" applyAlignment="1" applyProtection="1">
      <alignment horizontal="left" wrapText="1"/>
      <protection locked="0"/>
    </xf>
    <xf numFmtId="0" fontId="9" fillId="2" borderId="8" xfId="0" applyFont="1" applyFill="1" applyBorder="1" applyAlignment="1" applyProtection="1">
      <alignment horizontal="left" wrapText="1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/>
      <protection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6" fontId="5" fillId="0" borderId="2" xfId="0" applyNumberFormat="1" applyFont="1" applyBorder="1" applyAlignment="1" applyProtection="1">
      <alignment horizontal="center" vertical="center"/>
      <protection locked="0"/>
    </xf>
    <xf numFmtId="166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6" fontId="10" fillId="0" borderId="0" xfId="0" applyNumberFormat="1" applyFont="1" applyAlignment="1">
      <alignment horizontal="right" vertical="center"/>
    </xf>
    <xf numFmtId="0" fontId="11" fillId="0" borderId="0" xfId="20" applyFont="1" applyBorder="1">
      <alignment/>
      <protection/>
    </xf>
    <xf numFmtId="0" fontId="12" fillId="0" borderId="0" xfId="0" applyFont="1" applyAlignment="1">
      <alignment horizontal="right"/>
    </xf>
    <xf numFmtId="1" fontId="12" fillId="0" borderId="0" xfId="0" applyNumberFormat="1" applyFont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6" xfId="0" applyFont="1" applyBorder="1" applyAlignment="1">
      <alignment horizontal="right"/>
    </xf>
    <xf numFmtId="0" fontId="5" fillId="0" borderId="19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166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6" fontId="5" fillId="0" borderId="17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/>
    </xf>
    <xf numFmtId="0" fontId="6" fillId="0" borderId="18" xfId="0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166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 vertical="top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66" fontId="5" fillId="0" borderId="25" xfId="0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/>
    </xf>
    <xf numFmtId="0" fontId="10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left" vertical="top" wrapText="1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 post back sh el r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1"/>
  <sheetViews>
    <sheetView showGridLines="0" showRowColHeaders="0" tabSelected="1" workbookViewId="0" topLeftCell="A1">
      <selection activeCell="A1" sqref="A1:B1"/>
    </sheetView>
  </sheetViews>
  <sheetFormatPr defaultColWidth="11.00390625" defaultRowHeight="12"/>
  <cols>
    <col min="1" max="1" width="28.875" style="1" customWidth="1"/>
    <col min="2" max="2" width="39.875" style="3" customWidth="1"/>
    <col min="3" max="6" width="9.875" style="1" customWidth="1"/>
    <col min="7" max="7" width="13.125" style="1" customWidth="1"/>
    <col min="8" max="8" width="4.375" style="1" customWidth="1"/>
    <col min="9" max="16384" width="10.875" style="1" customWidth="1"/>
  </cols>
  <sheetData>
    <row r="1" spans="1:2" ht="21.75" customHeight="1">
      <c r="A1" s="69" t="s">
        <v>44</v>
      </c>
      <c r="B1" s="69"/>
    </row>
    <row r="2" spans="1:6" ht="15.75" customHeight="1" thickBot="1">
      <c r="A2" s="1" t="s">
        <v>85</v>
      </c>
      <c r="B2" s="3" t="s">
        <v>55</v>
      </c>
      <c r="C2" s="10" t="s">
        <v>45</v>
      </c>
      <c r="F2" s="8"/>
    </row>
    <row r="3" spans="1:6" ht="21.75" customHeight="1">
      <c r="A3" s="9"/>
      <c r="B3" s="68" t="s">
        <v>56</v>
      </c>
      <c r="C3" s="11" t="s">
        <v>3</v>
      </c>
      <c r="D3" s="11" t="s">
        <v>54</v>
      </c>
      <c r="E3" s="11" t="s">
        <v>27</v>
      </c>
      <c r="F3" s="2" t="s">
        <v>83</v>
      </c>
    </row>
    <row r="4" spans="2:6" ht="21.75" customHeight="1" thickBot="1">
      <c r="B4" s="68"/>
      <c r="C4" s="13">
        <f>IF(G9=0,IF(G15,E15,""),G7/G9)</f>
        <v>3</v>
      </c>
      <c r="D4" s="13">
        <f>IF(G9=0,IF(G15,F15,""),G8/G9)</f>
        <v>1</v>
      </c>
      <c r="E4" s="14" t="str">
        <f>IF(C4&lt;1,"NA",IF(D4="","",IF(C4=10,"&gt; TLV",IF(D4/(10-C4)&gt;7/9,"&gt; TLV",IF(D4/(10-C4)&gt;5/9,"Action","Monitor")))))</f>
        <v>Monitor</v>
      </c>
      <c r="F4" s="60" t="str">
        <f>IF(G9=0,"Current Values","Task")</f>
        <v>Current Values</v>
      </c>
    </row>
    <row r="5" spans="2:6" ht="25.5" customHeight="1">
      <c r="B5" s="8" t="s">
        <v>59</v>
      </c>
      <c r="C5" s="18"/>
      <c r="D5" s="19"/>
      <c r="E5" s="19"/>
      <c r="F5" s="20"/>
    </row>
    <row r="6" spans="2:7" ht="15.75" customHeight="1">
      <c r="B6" s="8" t="s">
        <v>58</v>
      </c>
      <c r="C6" s="15"/>
      <c r="D6" s="16"/>
      <c r="E6" s="16"/>
      <c r="F6" s="17"/>
      <c r="G6" s="35" t="s">
        <v>60</v>
      </c>
    </row>
    <row r="7" spans="2:7" ht="15.75" customHeight="1">
      <c r="B7" s="8" t="s">
        <v>3</v>
      </c>
      <c r="C7" s="25"/>
      <c r="D7" s="26"/>
      <c r="E7" s="26"/>
      <c r="F7" s="27"/>
      <c r="G7" s="35">
        <f>C7*C9+D7*D9+E7*E9+F7*F9</f>
        <v>0</v>
      </c>
    </row>
    <row r="8" spans="2:7" ht="15.75" customHeight="1">
      <c r="B8" s="8" t="s">
        <v>54</v>
      </c>
      <c r="C8" s="28"/>
      <c r="D8" s="29"/>
      <c r="E8" s="29"/>
      <c r="F8" s="30"/>
      <c r="G8" s="35">
        <f>C8*C9+D8*D9+E8*E9+F8*F9</f>
        <v>0</v>
      </c>
    </row>
    <row r="9" spans="2:7" ht="15.75" customHeight="1" thickBot="1">
      <c r="B9" s="8" t="s">
        <v>82</v>
      </c>
      <c r="C9" s="21"/>
      <c r="D9" s="22"/>
      <c r="E9" s="22"/>
      <c r="F9" s="23"/>
      <c r="G9" s="36">
        <f>SUM(C9:F9)</f>
        <v>0</v>
      </c>
    </row>
    <row r="10" spans="1:7" ht="15.75" customHeight="1">
      <c r="A10" s="9" t="s">
        <v>62</v>
      </c>
      <c r="C10" s="7">
        <f>IF(AND(C7&lt;&gt;"",C8&lt;&gt;""),"Time?","")</f>
      </c>
      <c r="D10" s="7">
        <f>IF(AND(D7&lt;&gt;"",D8&lt;&gt;""),"Time?","")</f>
      </c>
      <c r="E10" s="7">
        <f>IF(AND(E7&lt;&gt;"",E8&lt;&gt;""),"Time?","")</f>
      </c>
      <c r="F10" s="7">
        <f>IF(AND(F7&lt;&gt;"",F8&lt;&gt;""),"Time?","")</f>
      </c>
      <c r="G10" s="8"/>
    </row>
    <row r="11" spans="1:7" ht="15.75" customHeight="1">
      <c r="A11" s="10" t="s">
        <v>57</v>
      </c>
      <c r="G11" s="8"/>
    </row>
    <row r="12" spans="1:7" ht="21.75" customHeight="1" thickBot="1">
      <c r="A12" s="31" t="s">
        <v>43</v>
      </c>
      <c r="B12" s="4">
        <v>12</v>
      </c>
      <c r="C12" s="2">
        <f>IF(B12=12,"",B12-1)</f>
      </c>
      <c r="G12" s="58" t="s">
        <v>3</v>
      </c>
    </row>
    <row r="13" spans="1:7" ht="21.75" customHeight="1">
      <c r="A13" s="31" t="s">
        <v>41</v>
      </c>
      <c r="B13" s="4">
        <v>3</v>
      </c>
      <c r="C13" s="75">
        <f>IF(G14="NA","Out of Range; must choose qualitative desciption of HAL","")</f>
      </c>
      <c r="D13" s="76"/>
      <c r="E13" s="72" t="s">
        <v>1</v>
      </c>
      <c r="F13" s="73"/>
      <c r="G13" s="24">
        <f>IF(C12="",G14,C12)</f>
        <v>3</v>
      </c>
    </row>
    <row r="14" spans="1:7" ht="21.75" customHeight="1">
      <c r="A14" s="31" t="s">
        <v>29</v>
      </c>
      <c r="B14" s="4">
        <v>1</v>
      </c>
      <c r="C14" s="75"/>
      <c r="D14" s="76"/>
      <c r="E14" s="61" t="s">
        <v>3</v>
      </c>
      <c r="F14" s="62" t="s">
        <v>54</v>
      </c>
      <c r="G14" s="58">
        <f>INDEX(Tables!C6:G10,B13,B14)</f>
        <v>3</v>
      </c>
    </row>
    <row r="15" spans="1:7" ht="21.75" customHeight="1" thickBot="1">
      <c r="A15" s="31"/>
      <c r="B15" s="4"/>
      <c r="E15" s="63">
        <f>IF(B12=12,G14,G13)</f>
        <v>3</v>
      </c>
      <c r="F15" s="64">
        <f>IF(B17=1,G21,IF(B17=2,G22,G23))</f>
        <v>1</v>
      </c>
      <c r="G15" s="58" t="b">
        <f>AND(AND(E15&gt;=0,F15&gt;=0),E15&lt;&gt;"NA")</f>
        <v>1</v>
      </c>
    </row>
    <row r="16" spans="1:6" ht="15.75" customHeight="1">
      <c r="A16" s="10" t="s">
        <v>2</v>
      </c>
      <c r="C16" s="37" t="s">
        <v>69</v>
      </c>
      <c r="E16" s="74"/>
      <c r="F16" s="74"/>
    </row>
    <row r="17" spans="1:3" ht="21.75" customHeight="1">
      <c r="A17" s="31" t="s">
        <v>64</v>
      </c>
      <c r="B17" s="47">
        <v>1</v>
      </c>
      <c r="C17" s="49">
        <v>3</v>
      </c>
    </row>
    <row r="18" spans="1:7" ht="15.75" customHeight="1">
      <c r="A18" s="31"/>
      <c r="B18" s="47"/>
      <c r="C18" s="70" t="s">
        <v>70</v>
      </c>
      <c r="D18" s="71"/>
      <c r="E18" s="71"/>
      <c r="F18" s="71"/>
      <c r="G18" s="44"/>
    </row>
    <row r="19" spans="1:7" ht="21.75" customHeight="1">
      <c r="A19" s="32"/>
      <c r="B19" s="67" t="s">
        <v>86</v>
      </c>
      <c r="C19" s="46">
        <v>3</v>
      </c>
      <c r="D19" s="41"/>
      <c r="E19" s="41">
        <v>4</v>
      </c>
      <c r="F19" s="48"/>
      <c r="G19" s="45"/>
    </row>
    <row r="20" spans="1:7" ht="15.75" customHeight="1">
      <c r="A20" s="31"/>
      <c r="B20" s="67"/>
      <c r="C20" s="38" t="s">
        <v>0</v>
      </c>
      <c r="D20" s="39"/>
      <c r="E20" s="39"/>
      <c r="F20" s="40"/>
      <c r="G20" s="66" t="s">
        <v>54</v>
      </c>
    </row>
    <row r="21" spans="1:7" ht="21.75" customHeight="1">
      <c r="A21" s="32"/>
      <c r="B21" s="67"/>
      <c r="C21" s="55" t="s">
        <v>18</v>
      </c>
      <c r="D21" s="12">
        <v>15</v>
      </c>
      <c r="E21" s="50">
        <v>1</v>
      </c>
      <c r="F21" s="52">
        <f>IF(E21=1,9.8*D21/2.2,IF(E21=2,9.8*D21,D21))</f>
        <v>66.81818181818181</v>
      </c>
      <c r="G21" s="65">
        <f>INDEX(Lists!C3:C14,C17)</f>
        <v>1</v>
      </c>
    </row>
    <row r="22" spans="2:7" ht="15.75" customHeight="1">
      <c r="B22" s="1"/>
      <c r="C22" s="56"/>
      <c r="D22" s="5"/>
      <c r="E22" s="5"/>
      <c r="F22" s="53" t="s">
        <v>24</v>
      </c>
      <c r="G22" s="65">
        <f>INDEX(Lists!C24:C28,C19)</f>
        <v>4</v>
      </c>
    </row>
    <row r="23" spans="3:7" ht="21.75" customHeight="1">
      <c r="C23" s="57" t="s">
        <v>19</v>
      </c>
      <c r="D23" s="12">
        <v>40</v>
      </c>
      <c r="E23" s="51">
        <v>1</v>
      </c>
      <c r="F23" s="54">
        <f>IF(E23=1,9.8*D23/2.2,IF(E23=2,9.8*D23,D23))</f>
        <v>178.18181818181816</v>
      </c>
      <c r="G23" s="33">
        <f>IF(OR(F23=0,F23=""),"",10*F21/F23)</f>
        <v>3.75</v>
      </c>
    </row>
    <row r="24" ht="12.75">
      <c r="A24" s="1" t="str">
        <f>Tables!A19</f>
        <v>Thomas E. Bernard</v>
      </c>
    </row>
    <row r="25" spans="1:3" ht="12.75">
      <c r="A25" s="1" t="str">
        <f>Tables!A20</f>
        <v>University of South Florida</v>
      </c>
      <c r="C25" s="32" t="s">
        <v>84</v>
      </c>
    </row>
    <row r="26" ht="12.75">
      <c r="A26" s="1" t="str">
        <f>Tables!A21</f>
        <v>College of Public Health</v>
      </c>
    </row>
    <row r="27" ht="12">
      <c r="A27" s="1" t="str">
        <f>Tables!A22</f>
        <v>Tampa FL 33612-3805</v>
      </c>
    </row>
    <row r="28" ht="12">
      <c r="A28" s="1" t="str">
        <f>Tables!A23</f>
        <v>(813) 974-6629 / tbernard@hsc.usf.edu</v>
      </c>
    </row>
    <row r="29" ht="12">
      <c r="A29" s="1" t="str">
        <f>Tables!A24</f>
        <v>v1.2 4/20/00 © 2000 Thomas E. Bernard</v>
      </c>
    </row>
    <row r="30" ht="12">
      <c r="A30" s="1" t="str">
        <f>Tables!A25</f>
        <v>For updates see Stone Wheels at www.hsc.usf.edu/~tbernard</v>
      </c>
    </row>
    <row r="31" ht="12">
      <c r="A31" s="1" t="str">
        <f>Tables!A26</f>
        <v>No warranty, explicit or implicit.</v>
      </c>
    </row>
  </sheetData>
  <sheetProtection sheet="1" objects="1" scenarios="1"/>
  <mergeCells count="7">
    <mergeCell ref="B19:B21"/>
    <mergeCell ref="B3:B4"/>
    <mergeCell ref="A1:B1"/>
    <mergeCell ref="C18:F18"/>
    <mergeCell ref="E13:F13"/>
    <mergeCell ref="E16:F16"/>
    <mergeCell ref="C13:D14"/>
  </mergeCells>
  <printOptions horizontalCentered="1" verticalCentered="1"/>
  <pageMargins left="0.75" right="0.75" top="1" bottom="1" header="0.5" footer="0.5"/>
  <pageSetup fitToHeight="1" fitToWidth="1" orientation="landscape" paperSize="9" scale="8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6"/>
  <sheetViews>
    <sheetView workbookViewId="0" topLeftCell="A1">
      <selection activeCell="A1" sqref="A1:B1"/>
    </sheetView>
  </sheetViews>
  <sheetFormatPr defaultColWidth="11.00390625" defaultRowHeight="12"/>
  <cols>
    <col min="1" max="1" width="10.875" style="1" customWidth="1"/>
    <col min="2" max="2" width="18.50390625" style="1" customWidth="1"/>
    <col min="3" max="3" width="15.625" style="1" customWidth="1"/>
    <col min="4" max="16384" width="10.875" style="1" customWidth="1"/>
  </cols>
  <sheetData>
    <row r="1" spans="1:2" ht="15">
      <c r="A1" s="69" t="s">
        <v>47</v>
      </c>
      <c r="B1" s="69"/>
    </row>
    <row r="4" spans="3:7" ht="12">
      <c r="C4" s="77" t="s">
        <v>29</v>
      </c>
      <c r="D4" s="77"/>
      <c r="E4" s="77"/>
      <c r="F4" s="77"/>
      <c r="G4" s="77"/>
    </row>
    <row r="5" spans="2:7" ht="12">
      <c r="B5" s="1" t="s">
        <v>30</v>
      </c>
      <c r="C5" s="2" t="s">
        <v>36</v>
      </c>
      <c r="D5" s="2" t="s">
        <v>37</v>
      </c>
      <c r="E5" s="2" t="s">
        <v>38</v>
      </c>
      <c r="F5" s="2" t="s">
        <v>39</v>
      </c>
      <c r="G5" s="2" t="s">
        <v>40</v>
      </c>
    </row>
    <row r="6" spans="2:7" ht="12">
      <c r="B6" s="1" t="s">
        <v>31</v>
      </c>
      <c r="C6" s="2">
        <v>1</v>
      </c>
      <c r="D6" s="2">
        <v>1</v>
      </c>
      <c r="E6" s="2" t="s">
        <v>42</v>
      </c>
      <c r="F6" s="2" t="s">
        <v>42</v>
      </c>
      <c r="G6" s="2" t="s">
        <v>42</v>
      </c>
    </row>
    <row r="7" spans="2:7" ht="12">
      <c r="B7" s="1" t="s">
        <v>32</v>
      </c>
      <c r="C7" s="2">
        <v>2</v>
      </c>
      <c r="D7" s="2">
        <v>2</v>
      </c>
      <c r="E7" s="2">
        <v>3</v>
      </c>
      <c r="F7" s="2" t="s">
        <v>42</v>
      </c>
      <c r="G7" s="2" t="s">
        <v>42</v>
      </c>
    </row>
    <row r="8" spans="2:7" ht="12">
      <c r="B8" s="1" t="s">
        <v>33</v>
      </c>
      <c r="C8" s="2">
        <v>3</v>
      </c>
      <c r="D8" s="2">
        <v>4</v>
      </c>
      <c r="E8" s="2">
        <v>5</v>
      </c>
      <c r="F8" s="2">
        <v>5</v>
      </c>
      <c r="G8" s="2">
        <v>6</v>
      </c>
    </row>
    <row r="9" spans="2:7" ht="12">
      <c r="B9" s="1" t="s">
        <v>34</v>
      </c>
      <c r="C9" s="2">
        <v>4</v>
      </c>
      <c r="D9" s="2">
        <v>5</v>
      </c>
      <c r="E9" s="2">
        <v>5</v>
      </c>
      <c r="F9" s="2">
        <v>6</v>
      </c>
      <c r="G9" s="2">
        <v>7</v>
      </c>
    </row>
    <row r="10" spans="2:13" ht="12">
      <c r="B10" s="1" t="s">
        <v>35</v>
      </c>
      <c r="C10" s="2" t="s">
        <v>42</v>
      </c>
      <c r="D10" s="2">
        <v>5</v>
      </c>
      <c r="E10" s="2">
        <v>6</v>
      </c>
      <c r="F10" s="2">
        <v>7</v>
      </c>
      <c r="G10" s="2">
        <v>8</v>
      </c>
      <c r="I10" s="34"/>
      <c r="J10" s="34"/>
      <c r="K10" s="34"/>
      <c r="L10" s="34"/>
      <c r="M10" s="34"/>
    </row>
    <row r="11" spans="9:13" ht="12">
      <c r="I11" s="34"/>
      <c r="J11" s="34"/>
      <c r="K11" s="34"/>
      <c r="L11" s="34"/>
      <c r="M11" s="34"/>
    </row>
    <row r="19" ht="12">
      <c r="A19" s="1" t="s">
        <v>48</v>
      </c>
    </row>
    <row r="20" ht="12">
      <c r="A20" s="1" t="s">
        <v>50</v>
      </c>
    </row>
    <row r="21" ht="12">
      <c r="A21" s="1" t="s">
        <v>49</v>
      </c>
    </row>
    <row r="22" ht="12">
      <c r="A22" s="1" t="s">
        <v>51</v>
      </c>
    </row>
    <row r="23" ht="12">
      <c r="A23" s="1" t="s">
        <v>52</v>
      </c>
    </row>
    <row r="24" ht="12">
      <c r="A24" s="1" t="s">
        <v>63</v>
      </c>
    </row>
    <row r="25" ht="12">
      <c r="A25" s="1" t="s">
        <v>61</v>
      </c>
    </row>
    <row r="26" ht="12">
      <c r="A26" s="1" t="s">
        <v>53</v>
      </c>
    </row>
  </sheetData>
  <sheetProtection sheet="1" objects="1" scenarios="1"/>
  <mergeCells count="2">
    <mergeCell ref="C4:G4"/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0"/>
  <sheetViews>
    <sheetView workbookViewId="0" topLeftCell="A1">
      <selection activeCell="A1" sqref="A1"/>
    </sheetView>
  </sheetViews>
  <sheetFormatPr defaultColWidth="11.00390625" defaultRowHeight="12"/>
  <cols>
    <col min="1" max="1" width="63.375" style="1" customWidth="1"/>
    <col min="2" max="2" width="27.50390625" style="1" customWidth="1"/>
    <col min="3" max="3" width="10.875" style="2" customWidth="1"/>
    <col min="4" max="16384" width="10.875" style="1" customWidth="1"/>
  </cols>
  <sheetData>
    <row r="1" ht="15">
      <c r="A1" s="6" t="s">
        <v>46</v>
      </c>
    </row>
    <row r="2" spans="1:3" ht="12">
      <c r="A2" s="1" t="s">
        <v>87</v>
      </c>
      <c r="C2" s="2" t="s">
        <v>67</v>
      </c>
    </row>
    <row r="3" ht="12">
      <c r="C3" s="2">
        <v>0</v>
      </c>
    </row>
    <row r="4" spans="1:3" ht="12">
      <c r="A4" s="1" t="s">
        <v>4</v>
      </c>
      <c r="B4" s="1" t="s">
        <v>5</v>
      </c>
      <c r="C4" s="2">
        <v>0.5</v>
      </c>
    </row>
    <row r="5" ht="12">
      <c r="C5" s="2">
        <v>1</v>
      </c>
    </row>
    <row r="6" spans="1:3" ht="12">
      <c r="A6" s="1" t="s">
        <v>11</v>
      </c>
      <c r="B6" s="1" t="s">
        <v>6</v>
      </c>
      <c r="C6" s="2">
        <v>2</v>
      </c>
    </row>
    <row r="7" spans="1:3" ht="12">
      <c r="A7" s="1" t="s">
        <v>12</v>
      </c>
      <c r="B7" s="1" t="s">
        <v>7</v>
      </c>
      <c r="C7" s="2">
        <v>3</v>
      </c>
    </row>
    <row r="8" spans="1:3" ht="12">
      <c r="A8" s="1" t="s">
        <v>10</v>
      </c>
      <c r="B8" s="1" t="s">
        <v>8</v>
      </c>
      <c r="C8" s="2">
        <v>4</v>
      </c>
    </row>
    <row r="9" spans="1:3" ht="12">
      <c r="A9" s="1" t="s">
        <v>13</v>
      </c>
      <c r="C9" s="2">
        <v>5</v>
      </c>
    </row>
    <row r="10" spans="1:3" ht="12">
      <c r="A10" s="1" t="s">
        <v>9</v>
      </c>
      <c r="B10" s="1" t="s">
        <v>65</v>
      </c>
      <c r="C10" s="2">
        <v>6</v>
      </c>
    </row>
    <row r="11" spans="1:3" ht="12">
      <c r="A11" s="1" t="s">
        <v>14</v>
      </c>
      <c r="B11" s="1" t="s">
        <v>66</v>
      </c>
      <c r="C11" s="2">
        <v>7</v>
      </c>
    </row>
    <row r="12" spans="1:3" ht="12">
      <c r="A12" s="1" t="s">
        <v>15</v>
      </c>
      <c r="B12" s="1" t="s">
        <v>0</v>
      </c>
      <c r="C12" s="2">
        <v>8</v>
      </c>
    </row>
    <row r="13" spans="1:3" ht="12">
      <c r="A13" s="1" t="s">
        <v>25</v>
      </c>
      <c r="C13" s="2">
        <v>9</v>
      </c>
    </row>
    <row r="14" spans="1:3" ht="12">
      <c r="A14" s="1" t="s">
        <v>16</v>
      </c>
      <c r="C14" s="2">
        <v>10</v>
      </c>
    </row>
    <row r="15" ht="12">
      <c r="A15" s="1" t="s">
        <v>17</v>
      </c>
    </row>
    <row r="16" spans="1:3" ht="12">
      <c r="A16" s="1" t="s">
        <v>26</v>
      </c>
      <c r="C16" s="3" t="s">
        <v>88</v>
      </c>
    </row>
    <row r="17" spans="1:3" ht="12">
      <c r="A17" s="1" t="s">
        <v>28</v>
      </c>
      <c r="C17" s="1" t="s">
        <v>68</v>
      </c>
    </row>
    <row r="18" spans="2:3" ht="12">
      <c r="B18" s="1" t="s">
        <v>30</v>
      </c>
      <c r="C18" s="42" t="s">
        <v>71</v>
      </c>
    </row>
    <row r="19" spans="1:3" ht="12">
      <c r="A19" s="1" t="s">
        <v>20</v>
      </c>
      <c r="B19" s="1" t="s">
        <v>31</v>
      </c>
      <c r="C19" s="43" t="s">
        <v>72</v>
      </c>
    </row>
    <row r="20" spans="1:3" ht="12">
      <c r="A20" s="1" t="s">
        <v>21</v>
      </c>
      <c r="B20" s="1" t="s">
        <v>32</v>
      </c>
      <c r="C20" s="43" t="s">
        <v>73</v>
      </c>
    </row>
    <row r="21" spans="1:3" ht="12">
      <c r="A21" s="1" t="s">
        <v>22</v>
      </c>
      <c r="B21" s="1" t="s">
        <v>33</v>
      </c>
      <c r="C21" s="43" t="s">
        <v>74</v>
      </c>
    </row>
    <row r="22" spans="1:3" ht="12">
      <c r="A22" s="1" t="s">
        <v>23</v>
      </c>
      <c r="B22" s="1" t="s">
        <v>34</v>
      </c>
      <c r="C22" s="43" t="s">
        <v>75</v>
      </c>
    </row>
    <row r="23" spans="2:4" ht="12">
      <c r="B23" s="1" t="s">
        <v>35</v>
      </c>
      <c r="C23" s="2" t="s">
        <v>54</v>
      </c>
      <c r="D23" s="1" t="s">
        <v>77</v>
      </c>
    </row>
    <row r="24" spans="3:4" ht="12">
      <c r="C24" s="59">
        <v>0.5</v>
      </c>
      <c r="D24" s="1" t="s">
        <v>76</v>
      </c>
    </row>
    <row r="25" spans="2:4" ht="12">
      <c r="B25" s="1" t="s">
        <v>29</v>
      </c>
      <c r="C25" s="59">
        <v>2</v>
      </c>
      <c r="D25" s="1" t="s">
        <v>78</v>
      </c>
    </row>
    <row r="26" spans="2:4" ht="12">
      <c r="B26" s="1" t="s">
        <v>36</v>
      </c>
      <c r="C26" s="59">
        <v>4</v>
      </c>
      <c r="D26" s="1" t="s">
        <v>79</v>
      </c>
    </row>
    <row r="27" spans="2:4" ht="12">
      <c r="B27" s="1" t="s">
        <v>37</v>
      </c>
      <c r="C27" s="59">
        <v>6.5</v>
      </c>
      <c r="D27" s="1" t="s">
        <v>80</v>
      </c>
    </row>
    <row r="28" spans="2:4" ht="12">
      <c r="B28" s="1" t="s">
        <v>38</v>
      </c>
      <c r="C28" s="59">
        <v>9</v>
      </c>
      <c r="D28" s="1" t="s">
        <v>81</v>
      </c>
    </row>
    <row r="29" ht="12">
      <c r="B29" s="1" t="s">
        <v>39</v>
      </c>
    </row>
    <row r="30" ht="12">
      <c r="B30" s="1" t="s">
        <v>40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Advisor-to-Some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Door Mouse</dc:creator>
  <cp:keywords/>
  <dc:description/>
  <cp:lastModifiedBy>Door Mouse</cp:lastModifiedBy>
  <cp:lastPrinted>2000-04-18T22:43:57Z</cp:lastPrinted>
  <dcterms:created xsi:type="dcterms:W3CDTF">1999-10-02T19:06:32Z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