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0" windowWidth="12120" windowHeight="7680" activeTab="0"/>
  </bookViews>
  <sheets>
    <sheet name="hearing protec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First Horseman</author>
  </authors>
  <commentList>
    <comment ref="A5" authorId="0">
      <text>
        <r>
          <rPr>
            <b/>
            <sz val="9"/>
            <rFont val="Geneva"/>
            <family val="0"/>
          </rPr>
          <t>Enter Unweighted Ambient Sound Pressure Levels for each octave.  
Or Press Pink Noise to insert a pink noise distribution.</t>
        </r>
      </text>
    </comment>
    <comment ref="A15" authorId="0">
      <text>
        <r>
          <rPr>
            <b/>
            <sz val="9"/>
            <rFont val="Geneva"/>
            <family val="0"/>
          </rPr>
          <t>Data from hearing protector performance reported by vendor.</t>
        </r>
      </text>
    </comment>
    <comment ref="K5" authorId="0">
      <text>
        <r>
          <rPr>
            <b/>
            <sz val="9"/>
            <rFont val="Geneva"/>
            <family val="0"/>
          </rPr>
          <t>Enter value you wish to use.</t>
        </r>
      </text>
    </comment>
  </commentList>
</comments>
</file>

<file path=xl/sharedStrings.xml><?xml version="1.0" encoding="utf-8"?>
<sst xmlns="http://schemas.openxmlformats.org/spreadsheetml/2006/main" count="47" uniqueCount="39">
  <si>
    <t>Octave Band</t>
  </si>
  <si>
    <t>Hearing Protector Performance</t>
  </si>
  <si>
    <t>Mean</t>
  </si>
  <si>
    <t>sd</t>
  </si>
  <si>
    <t>In ear</t>
  </si>
  <si>
    <t>NRR - 7</t>
  </si>
  <si>
    <t>Hearing Protector Performance -- Long Method</t>
  </si>
  <si>
    <t>Thomas E. Bernard</t>
  </si>
  <si>
    <t>University of South Florida</t>
  </si>
  <si>
    <t>College of Public Health</t>
  </si>
  <si>
    <t>Tampa FL 33612-3805</t>
  </si>
  <si>
    <t>(813) 974-6629 // tbernard@hsc.usf.edu</t>
  </si>
  <si>
    <t>No Warranty -- Explicit or Implicit</t>
  </si>
  <si>
    <t>A-wt Filter</t>
  </si>
  <si>
    <t>C-wt Filter</t>
  </si>
  <si>
    <t>A-Scale Total</t>
  </si>
  <si>
    <t>C-Scale Total</t>
  </si>
  <si>
    <t>dBC</t>
  </si>
  <si>
    <t>scalar</t>
  </si>
  <si>
    <t>A-Scale SPD - Scalar [10^(Lp/10)]</t>
  </si>
  <si>
    <t>C-Scale SPD [dBC]</t>
  </si>
  <si>
    <t>C-Scale SPD - Scalar [10^(Lp/10)]</t>
  </si>
  <si>
    <t>A-Scale SPD [dBA]</t>
  </si>
  <si>
    <t>OSHA Est Exposure [A-wt - (NRR-7)/2]</t>
  </si>
  <si>
    <t>Estimated Exposure based on dBA [Awt - NRR - 7]</t>
  </si>
  <si>
    <t>Estimated Exposure based on dBC [Cwt - NRR]</t>
  </si>
  <si>
    <t>dBA</t>
  </si>
  <si>
    <t>Pink Noise Level</t>
  </si>
  <si>
    <t>Measured or Preset Ambient (Lp)</t>
  </si>
  <si>
    <t>In ear A-Scale SPD [dBA]</t>
  </si>
  <si>
    <t>In ear A-Scale SPD - Scalar [10^(Lp/10)]</t>
  </si>
  <si>
    <t>Mean - 2 sd</t>
  </si>
  <si>
    <t>V1.0 8/6/01 © 2001 Thomas E. Bernard</t>
  </si>
  <si>
    <t>NRR-Computed based on C-Scale</t>
  </si>
  <si>
    <t>Actual Protection Afforded by Hearing Protection</t>
  </si>
  <si>
    <t>NRR-reported by vendor for comparison</t>
  </si>
  <si>
    <t>dB</t>
  </si>
  <si>
    <t>For updates, see Stone Wheels at www.hsc.usf.edu/~tbernard</t>
  </si>
  <si>
    <t>dB / octave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</si>
</sst>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m/d/yyyy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Arial"/>
      <family val="0"/>
    </font>
    <font>
      <b/>
      <sz val="9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RowColHeaders="0" tabSelected="1" workbookViewId="0" topLeftCell="A1">
      <selection activeCell="B5" sqref="B5"/>
    </sheetView>
  </sheetViews>
  <sheetFormatPr defaultColWidth="11.00390625" defaultRowHeight="12.75"/>
  <cols>
    <col min="1" max="1" width="31.625" style="3" customWidth="1"/>
    <col min="2" max="8" width="7.75390625" style="1" customWidth="1"/>
    <col min="9" max="9" width="2.75390625" style="1" customWidth="1"/>
    <col min="10" max="10" width="10.75390625" style="2" customWidth="1"/>
    <col min="11" max="11" width="8.625" style="1" customWidth="1"/>
    <col min="12" max="16384" width="12.375" style="1" customWidth="1"/>
  </cols>
  <sheetData>
    <row r="1" ht="15.75">
      <c r="A1" s="6" t="s">
        <v>6</v>
      </c>
    </row>
    <row r="2" ht="12.75"/>
    <row r="3" spans="1:11" ht="12.75">
      <c r="A3" s="3" t="s">
        <v>0</v>
      </c>
      <c r="B3" s="1">
        <v>125</v>
      </c>
      <c r="C3" s="1">
        <v>250</v>
      </c>
      <c r="D3" s="1">
        <v>500</v>
      </c>
      <c r="E3" s="1">
        <v>1000</v>
      </c>
      <c r="F3" s="1">
        <v>2000</v>
      </c>
      <c r="G3" s="1">
        <v>4000</v>
      </c>
      <c r="H3" s="1">
        <v>8000</v>
      </c>
      <c r="K3" s="4" t="s">
        <v>27</v>
      </c>
    </row>
    <row r="4" ht="12.75">
      <c r="K4" s="1" t="s">
        <v>38</v>
      </c>
    </row>
    <row r="5" spans="1:11" ht="12.75">
      <c r="A5" s="3" t="s">
        <v>28</v>
      </c>
      <c r="B5" s="8">
        <f>$K$5</f>
        <v>100</v>
      </c>
      <c r="C5" s="8">
        <f aca="true" t="shared" si="0" ref="C5:H5">$K$5</f>
        <v>100</v>
      </c>
      <c r="D5" s="8">
        <f t="shared" si="0"/>
        <v>100</v>
      </c>
      <c r="E5" s="8">
        <f t="shared" si="0"/>
        <v>100</v>
      </c>
      <c r="F5" s="8">
        <f t="shared" si="0"/>
        <v>100</v>
      </c>
      <c r="G5" s="8">
        <f t="shared" si="0"/>
        <v>100</v>
      </c>
      <c r="H5" s="8">
        <f t="shared" si="0"/>
        <v>100</v>
      </c>
      <c r="K5" s="10">
        <v>100</v>
      </c>
    </row>
    <row r="6" spans="1:12" ht="12.75">
      <c r="A6" s="1"/>
      <c r="J6" s="1"/>
      <c r="L6" s="11"/>
    </row>
    <row r="7" spans="1:10" ht="12.75">
      <c r="A7" s="3" t="s">
        <v>13</v>
      </c>
      <c r="B7" s="1">
        <v>-16.1</v>
      </c>
      <c r="C7" s="1">
        <v>-8.6</v>
      </c>
      <c r="D7" s="1">
        <v>-3.2</v>
      </c>
      <c r="E7" s="1">
        <v>0</v>
      </c>
      <c r="F7" s="1">
        <v>1.2</v>
      </c>
      <c r="G7" s="1">
        <v>1</v>
      </c>
      <c r="H7" s="1">
        <v>-1.1</v>
      </c>
      <c r="J7" s="4" t="s">
        <v>15</v>
      </c>
    </row>
    <row r="8" spans="1:11" ht="12.75">
      <c r="A8" s="3" t="s">
        <v>22</v>
      </c>
      <c r="B8" s="1">
        <f aca="true" t="shared" si="1" ref="B8:H8">B5+B7</f>
        <v>83.9</v>
      </c>
      <c r="C8" s="1">
        <f t="shared" si="1"/>
        <v>91.4</v>
      </c>
      <c r="D8" s="1">
        <f t="shared" si="1"/>
        <v>96.8</v>
      </c>
      <c r="E8" s="1">
        <f t="shared" si="1"/>
        <v>100</v>
      </c>
      <c r="F8" s="1">
        <f t="shared" si="1"/>
        <v>101.2</v>
      </c>
      <c r="G8" s="1">
        <f t="shared" si="1"/>
        <v>101</v>
      </c>
      <c r="H8" s="1">
        <f t="shared" si="1"/>
        <v>98.9</v>
      </c>
      <c r="J8" s="2">
        <f>10*LOG10(J9)</f>
        <v>106.98504614815087</v>
      </c>
      <c r="K8" s="1" t="s">
        <v>26</v>
      </c>
    </row>
    <row r="9" spans="1:11" ht="12.75">
      <c r="A9" s="3" t="s">
        <v>19</v>
      </c>
      <c r="B9" s="7">
        <f aca="true" t="shared" si="2" ref="B9:H9">10^(B8/10)</f>
        <v>245470891.5685034</v>
      </c>
      <c r="C9" s="7">
        <f t="shared" si="2"/>
        <v>1380384264.602892</v>
      </c>
      <c r="D9" s="7">
        <f t="shared" si="2"/>
        <v>4786300923.226383</v>
      </c>
      <c r="E9" s="7">
        <f t="shared" si="2"/>
        <v>10000000000</v>
      </c>
      <c r="F9" s="7">
        <f t="shared" si="2"/>
        <v>13182567385.564108</v>
      </c>
      <c r="G9" s="7">
        <f t="shared" si="2"/>
        <v>12589254117.94171</v>
      </c>
      <c r="H9" s="7">
        <f t="shared" si="2"/>
        <v>7762471166.286956</v>
      </c>
      <c r="I9" s="5"/>
      <c r="J9" s="7">
        <f>SUM(B9:H9)</f>
        <v>49946448749.19055</v>
      </c>
      <c r="K9" s="1" t="s">
        <v>18</v>
      </c>
    </row>
    <row r="10" spans="1:10" ht="12.75">
      <c r="A10" s="1"/>
      <c r="J10" s="1"/>
    </row>
    <row r="11" spans="1:10" ht="12.75">
      <c r="A11" s="3" t="s">
        <v>14</v>
      </c>
      <c r="B11" s="1">
        <v>-0.2</v>
      </c>
      <c r="C11" s="1">
        <v>0</v>
      </c>
      <c r="D11" s="1">
        <v>0</v>
      </c>
      <c r="E11" s="1">
        <v>0</v>
      </c>
      <c r="F11" s="1">
        <v>-0.2</v>
      </c>
      <c r="G11" s="1">
        <v>-0.8</v>
      </c>
      <c r="H11" s="1">
        <v>-3</v>
      </c>
      <c r="J11" s="4" t="s">
        <v>16</v>
      </c>
    </row>
    <row r="12" spans="1:11" ht="12.75">
      <c r="A12" s="3" t="s">
        <v>20</v>
      </c>
      <c r="B12" s="1">
        <f aca="true" t="shared" si="3" ref="B12:H12">B5+B11</f>
        <v>99.8</v>
      </c>
      <c r="C12" s="1">
        <f t="shared" si="3"/>
        <v>100</v>
      </c>
      <c r="D12" s="1">
        <f t="shared" si="3"/>
        <v>100</v>
      </c>
      <c r="E12" s="1">
        <f t="shared" si="3"/>
        <v>100</v>
      </c>
      <c r="F12" s="1">
        <f t="shared" si="3"/>
        <v>99.8</v>
      </c>
      <c r="G12" s="1">
        <f t="shared" si="3"/>
        <v>99.2</v>
      </c>
      <c r="H12" s="1">
        <f t="shared" si="3"/>
        <v>97</v>
      </c>
      <c r="J12" s="2">
        <f>10*LOG10(J13)</f>
        <v>107.95388895043885</v>
      </c>
      <c r="K12" s="1" t="s">
        <v>17</v>
      </c>
    </row>
    <row r="13" spans="1:11" ht="12.75">
      <c r="A13" s="3" t="s">
        <v>21</v>
      </c>
      <c r="B13" s="7">
        <f aca="true" t="shared" si="4" ref="B13:H13">10^(B12/10)</f>
        <v>9549925860.2144</v>
      </c>
      <c r="C13" s="7">
        <f t="shared" si="4"/>
        <v>10000000000</v>
      </c>
      <c r="D13" s="7">
        <f t="shared" si="4"/>
        <v>10000000000</v>
      </c>
      <c r="E13" s="7">
        <f t="shared" si="4"/>
        <v>10000000000</v>
      </c>
      <c r="F13" s="7">
        <f t="shared" si="4"/>
        <v>9549925860.2144</v>
      </c>
      <c r="G13" s="7">
        <f t="shared" si="4"/>
        <v>8317637711.02672</v>
      </c>
      <c r="H13" s="7">
        <f t="shared" si="4"/>
        <v>5011872336.272721</v>
      </c>
      <c r="I13" s="5"/>
      <c r="J13" s="7">
        <f>SUM(B13:H13)</f>
        <v>62429361767.72824</v>
      </c>
      <c r="K13" s="1" t="s">
        <v>18</v>
      </c>
    </row>
    <row r="14" spans="1:10" ht="12.75">
      <c r="A14" s="1"/>
      <c r="J14" s="1"/>
    </row>
    <row r="15" spans="1:11" ht="12.75">
      <c r="A15" s="3" t="s">
        <v>1</v>
      </c>
      <c r="K15" s="3"/>
    </row>
    <row r="16" spans="1:8" ht="12.75">
      <c r="A16" s="3" t="s">
        <v>2</v>
      </c>
      <c r="B16" s="8">
        <v>35</v>
      </c>
      <c r="C16" s="8">
        <v>38</v>
      </c>
      <c r="D16" s="8">
        <v>37.2</v>
      </c>
      <c r="E16" s="8">
        <v>36.7</v>
      </c>
      <c r="F16" s="8">
        <v>35.8</v>
      </c>
      <c r="G16" s="8">
        <v>40.7</v>
      </c>
      <c r="H16" s="8">
        <v>42.5</v>
      </c>
    </row>
    <row r="17" spans="1:8" ht="12.75">
      <c r="A17" s="3" t="s">
        <v>3</v>
      </c>
      <c r="B17" s="8">
        <v>4.7</v>
      </c>
      <c r="C17" s="8">
        <v>4.4</v>
      </c>
      <c r="D17" s="8">
        <v>3.7</v>
      </c>
      <c r="E17" s="8">
        <v>3.4</v>
      </c>
      <c r="F17" s="8">
        <v>2.6</v>
      </c>
      <c r="G17" s="8">
        <v>4.1</v>
      </c>
      <c r="H17" s="8">
        <v>4.7</v>
      </c>
    </row>
    <row r="18" spans="1:8" ht="12.75">
      <c r="A18" s="3" t="s">
        <v>31</v>
      </c>
      <c r="B18" s="1">
        <f aca="true" t="shared" si="5" ref="B18:H18">B16-2*B17</f>
        <v>25.6</v>
      </c>
      <c r="C18" s="1">
        <f t="shared" si="5"/>
        <v>29.2</v>
      </c>
      <c r="D18" s="1">
        <f t="shared" si="5"/>
        <v>29.800000000000004</v>
      </c>
      <c r="E18" s="1">
        <f t="shared" si="5"/>
        <v>29.900000000000002</v>
      </c>
      <c r="F18" s="1">
        <f t="shared" si="5"/>
        <v>30.599999999999998</v>
      </c>
      <c r="G18" s="1">
        <f t="shared" si="5"/>
        <v>32.5</v>
      </c>
      <c r="H18" s="1">
        <f t="shared" si="5"/>
        <v>33.1</v>
      </c>
    </row>
    <row r="19" ht="12">
      <c r="J19" s="1"/>
    </row>
    <row r="20" spans="1:10" ht="12">
      <c r="A20" s="3" t="s">
        <v>4</v>
      </c>
      <c r="B20" s="1">
        <f aca="true" t="shared" si="6" ref="B20:H20">B5-B18</f>
        <v>74.4</v>
      </c>
      <c r="C20" s="1">
        <f t="shared" si="6"/>
        <v>70.8</v>
      </c>
      <c r="D20" s="1">
        <f t="shared" si="6"/>
        <v>70.19999999999999</v>
      </c>
      <c r="E20" s="1">
        <f t="shared" si="6"/>
        <v>70.1</v>
      </c>
      <c r="F20" s="1">
        <f t="shared" si="6"/>
        <v>69.4</v>
      </c>
      <c r="G20" s="1">
        <f t="shared" si="6"/>
        <v>67.5</v>
      </c>
      <c r="H20" s="1">
        <f t="shared" si="6"/>
        <v>66.9</v>
      </c>
      <c r="J20" s="1"/>
    </row>
    <row r="21" spans="1:8" ht="12">
      <c r="A21" s="3" t="s">
        <v>13</v>
      </c>
      <c r="B21" s="1">
        <v>-16.1</v>
      </c>
      <c r="C21" s="1">
        <v>-8.6</v>
      </c>
      <c r="D21" s="1">
        <v>-3.2</v>
      </c>
      <c r="E21" s="1">
        <v>0</v>
      </c>
      <c r="F21" s="1">
        <v>1.2</v>
      </c>
      <c r="G21" s="1">
        <v>1</v>
      </c>
      <c r="H21" s="1">
        <v>-1.1</v>
      </c>
    </row>
    <row r="22" spans="1:10" ht="12">
      <c r="A22" s="3" t="s">
        <v>29</v>
      </c>
      <c r="B22" s="1">
        <f aca="true" t="shared" si="7" ref="B22:H22">B20+B21</f>
        <v>58.300000000000004</v>
      </c>
      <c r="C22" s="1">
        <f t="shared" si="7"/>
        <v>62.199999999999996</v>
      </c>
      <c r="D22" s="1">
        <f t="shared" si="7"/>
        <v>66.99999999999999</v>
      </c>
      <c r="E22" s="1">
        <f t="shared" si="7"/>
        <v>70.1</v>
      </c>
      <c r="F22" s="1">
        <f t="shared" si="7"/>
        <v>70.60000000000001</v>
      </c>
      <c r="G22" s="1">
        <f t="shared" si="7"/>
        <v>68.5</v>
      </c>
      <c r="H22" s="1">
        <f t="shared" si="7"/>
        <v>65.80000000000001</v>
      </c>
      <c r="J22" s="2">
        <f>10*LOG10(J23)</f>
        <v>76.01444596320086</v>
      </c>
    </row>
    <row r="23" spans="1:10" ht="12">
      <c r="A23" s="3" t="s">
        <v>30</v>
      </c>
      <c r="B23" s="7">
        <f aca="true" t="shared" si="8" ref="B23:H23">10^(B22/10)</f>
        <v>676082.9753919826</v>
      </c>
      <c r="C23" s="7">
        <f t="shared" si="8"/>
        <v>1659586.9074375622</v>
      </c>
      <c r="D23" s="7">
        <f t="shared" si="8"/>
        <v>5011872.336272714</v>
      </c>
      <c r="E23" s="7">
        <f t="shared" si="8"/>
        <v>10232929.922807546</v>
      </c>
      <c r="F23" s="7">
        <f t="shared" si="8"/>
        <v>11481536.21496887</v>
      </c>
      <c r="G23" s="7">
        <f t="shared" si="8"/>
        <v>7079457.843841381</v>
      </c>
      <c r="H23" s="7">
        <f t="shared" si="8"/>
        <v>3801893.963205623</v>
      </c>
      <c r="I23" s="5"/>
      <c r="J23" s="7">
        <f>SUM(B23:H23)</f>
        <v>39943360.16392568</v>
      </c>
    </row>
    <row r="25" spans="8:11" ht="12">
      <c r="H25" s="3" t="s">
        <v>34</v>
      </c>
      <c r="J25" s="2">
        <f>J8-J22</f>
        <v>30.970600184950015</v>
      </c>
      <c r="K25" s="1" t="s">
        <v>26</v>
      </c>
    </row>
    <row r="27" spans="8:11" ht="12">
      <c r="H27" s="3" t="s">
        <v>33</v>
      </c>
      <c r="J27" s="2">
        <f>J12-J22-3</f>
        <v>28.939442987237996</v>
      </c>
      <c r="K27" s="1" t="s">
        <v>36</v>
      </c>
    </row>
    <row r="28" spans="1:11" ht="12">
      <c r="A28" s="9" t="s">
        <v>7</v>
      </c>
      <c r="H28" s="3" t="s">
        <v>35</v>
      </c>
      <c r="J28" s="8">
        <v>29</v>
      </c>
      <c r="K28" s="1" t="s">
        <v>36</v>
      </c>
    </row>
    <row r="29" ht="12">
      <c r="A29" s="9" t="s">
        <v>8</v>
      </c>
    </row>
    <row r="30" spans="1:11" ht="12">
      <c r="A30" s="9" t="s">
        <v>9</v>
      </c>
      <c r="H30" s="3" t="s">
        <v>25</v>
      </c>
      <c r="J30" s="2">
        <f>J12-J28</f>
        <v>78.95388895043885</v>
      </c>
      <c r="K30" s="1" t="s">
        <v>26</v>
      </c>
    </row>
    <row r="31" spans="1:10" ht="12">
      <c r="A31" s="9" t="s">
        <v>10</v>
      </c>
      <c r="H31" s="3"/>
      <c r="J31" s="1"/>
    </row>
    <row r="32" spans="1:11" ht="12">
      <c r="A32" s="9" t="s">
        <v>11</v>
      </c>
      <c r="H32" s="3" t="s">
        <v>5</v>
      </c>
      <c r="J32" s="2">
        <f>J28-7</f>
        <v>22</v>
      </c>
      <c r="K32" s="1" t="s">
        <v>36</v>
      </c>
    </row>
    <row r="33" spans="1:11" ht="12">
      <c r="A33" s="9" t="s">
        <v>32</v>
      </c>
      <c r="H33" s="3" t="s">
        <v>24</v>
      </c>
      <c r="J33" s="2">
        <f>J8-J32</f>
        <v>84.98504614815087</v>
      </c>
      <c r="K33" s="1" t="s">
        <v>26</v>
      </c>
    </row>
    <row r="34" spans="1:11" ht="12">
      <c r="A34" s="9" t="s">
        <v>12</v>
      </c>
      <c r="H34" s="3" t="s">
        <v>23</v>
      </c>
      <c r="J34" s="2">
        <f>J8-(J28-7)/2</f>
        <v>95.98504614815087</v>
      </c>
      <c r="K34" s="1" t="s">
        <v>26</v>
      </c>
    </row>
    <row r="35" ht="12">
      <c r="A35" s="1" t="s">
        <v>37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orientation="landscape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 Horseman</cp:lastModifiedBy>
  <cp:lastPrinted>2001-08-06T16:34:16Z</cp:lastPrinted>
  <dcterms:created xsi:type="dcterms:W3CDTF">1999-12-31T21:57:11Z</dcterms:created>
  <cp:category/>
  <cp:version/>
  <cp:contentType/>
  <cp:contentStatus/>
</cp:coreProperties>
</file>